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53" i="1" l="1"/>
  <c r="K59" i="1"/>
  <c r="N28" i="1"/>
  <c r="F35" i="1"/>
  <c r="O11" i="1"/>
  <c r="F34" i="1"/>
  <c r="N34" i="1"/>
  <c r="F13" i="1"/>
  <c r="N58" i="1"/>
  <c r="N57" i="1"/>
  <c r="N56" i="1"/>
  <c r="N55" i="1"/>
  <c r="N54" i="1"/>
  <c r="N51" i="1"/>
  <c r="N50" i="1"/>
  <c r="N49" i="1"/>
  <c r="N48" i="1"/>
  <c r="N47" i="1"/>
  <c r="N46" i="1"/>
  <c r="K52" i="1"/>
  <c r="F58" i="1"/>
  <c r="F57" i="1"/>
  <c r="F56" i="1"/>
  <c r="F55" i="1"/>
  <c r="F54" i="1"/>
  <c r="F51" i="1"/>
  <c r="F50" i="1"/>
  <c r="F49" i="1"/>
  <c r="F48" i="1"/>
  <c r="F47" i="1"/>
  <c r="F46" i="1"/>
  <c r="C37" i="1"/>
  <c r="B58" i="1"/>
  <c r="B57" i="1"/>
  <c r="B56" i="1"/>
  <c r="B55" i="1"/>
  <c r="B54" i="1"/>
  <c r="B51" i="1"/>
  <c r="B50" i="1"/>
  <c r="B49" i="1"/>
  <c r="B48" i="1"/>
  <c r="B47" i="1"/>
  <c r="B46" i="1"/>
  <c r="N37" i="1"/>
  <c r="N36" i="1"/>
  <c r="N35" i="1"/>
  <c r="N33" i="1"/>
  <c r="N30" i="1"/>
  <c r="N29" i="1"/>
  <c r="N27" i="1"/>
  <c r="N26" i="1"/>
  <c r="N25" i="1"/>
  <c r="J34" i="1"/>
  <c r="J35" i="1"/>
  <c r="J37" i="1"/>
  <c r="J36" i="1"/>
  <c r="J33" i="1"/>
  <c r="J30" i="1"/>
  <c r="J29" i="1"/>
  <c r="J28" i="1"/>
  <c r="J27" i="1"/>
  <c r="J26" i="1"/>
  <c r="J25" i="1"/>
  <c r="F9" i="1"/>
  <c r="O59" i="1" l="1"/>
  <c r="G59" i="1"/>
  <c r="C59" i="1"/>
  <c r="F37" i="1"/>
  <c r="F36" i="1"/>
  <c r="F33" i="1"/>
  <c r="C31" i="1"/>
  <c r="F30" i="1"/>
  <c r="F29" i="1"/>
  <c r="F28" i="1"/>
  <c r="F27" i="1"/>
  <c r="F26" i="1"/>
  <c r="F25" i="1"/>
  <c r="C32" i="1"/>
  <c r="J17" i="1"/>
  <c r="F17" i="1"/>
  <c r="O12" i="1"/>
  <c r="O17" i="1"/>
  <c r="F16" i="1"/>
  <c r="J16" i="1"/>
  <c r="J15" i="1"/>
  <c r="F15" i="1"/>
  <c r="F14" i="1"/>
  <c r="J14" i="1"/>
  <c r="J10" i="1"/>
  <c r="F10" i="1"/>
  <c r="J13" i="1"/>
  <c r="K12" i="1"/>
  <c r="J9" i="1"/>
  <c r="J8" i="1"/>
  <c r="J7" i="1"/>
  <c r="J6" i="1"/>
  <c r="J5" i="1"/>
  <c r="G12" i="1"/>
  <c r="F8" i="1"/>
  <c r="F7" i="1"/>
  <c r="F6" i="1"/>
  <c r="F5" i="1"/>
  <c r="G38" i="1" l="1"/>
  <c r="C38" i="1"/>
  <c r="O18" i="1"/>
  <c r="G18" i="1"/>
  <c r="K18" i="1"/>
  <c r="K38" i="1" l="1"/>
  <c r="O38" i="1" l="1"/>
</calcChain>
</file>

<file path=xl/sharedStrings.xml><?xml version="1.0" encoding="utf-8"?>
<sst xmlns="http://schemas.openxmlformats.org/spreadsheetml/2006/main" count="240" uniqueCount="46">
  <si>
    <t>Bee cost</t>
  </si>
  <si>
    <t>attachments and filters</t>
  </si>
  <si>
    <t>land prep</t>
  </si>
  <si>
    <t>seed</t>
  </si>
  <si>
    <t>potted plants</t>
  </si>
  <si>
    <t xml:space="preserve">cost per </t>
  </si>
  <si>
    <t>plastic</t>
  </si>
  <si>
    <t>mulch</t>
  </si>
  <si>
    <t>timers</t>
  </si>
  <si>
    <t>seeded</t>
  </si>
  <si>
    <t>risers per plant</t>
  </si>
  <si>
    <t>total</t>
  </si>
  <si>
    <t>BRO site along road P</t>
  </si>
  <si>
    <t>BRO site along road 25</t>
  </si>
  <si>
    <t>seeding</t>
  </si>
  <si>
    <t>GT drive way</t>
  </si>
  <si>
    <t xml:space="preserve">drip line </t>
  </si>
  <si>
    <t>risers</t>
  </si>
  <si>
    <t>GT freemen schoolhouse rd.</t>
  </si>
  <si>
    <t>GT Simpson Rd</t>
  </si>
  <si>
    <t>Hillside</t>
  </si>
  <si>
    <t xml:space="preserve">hillside ditch </t>
  </si>
  <si>
    <t>low flow emitters</t>
  </si>
  <si>
    <t>spaghetti line</t>
  </si>
  <si>
    <t>landscaping, earthmoving</t>
  </si>
  <si>
    <t>BRO pond along rd. P</t>
  </si>
  <si>
    <t>Hedge row</t>
  </si>
  <si>
    <t>plant spacing ft.</t>
  </si>
  <si>
    <t>planting aria ft.</t>
  </si>
  <si>
    <t>drip line per ft.</t>
  </si>
  <si>
    <t>low flow emitters per plant</t>
  </si>
  <si>
    <t>spaghetti line per plant</t>
  </si>
  <si>
    <t xml:space="preserve">Tehama silt loam, 0 to 3% slopes </t>
  </si>
  <si>
    <t>Jacinto fine sandy loam, 0 to 2% slopes</t>
  </si>
  <si>
    <t>BRO pond along rd. 25</t>
  </si>
  <si>
    <t>BRO Rd 25 corner to warehouse</t>
  </si>
  <si>
    <t>GT Deer fence (W. side)</t>
  </si>
  <si>
    <t>arbuckle Gravelly loam, 0 to 2% slopes</t>
  </si>
  <si>
    <t>arbuckle Gravelly loam, 0 to 8% slopes</t>
  </si>
  <si>
    <t xml:space="preserve">Arbuckle gravelly loam 0 to 2 % slopes </t>
  </si>
  <si>
    <t xml:space="preserve">Arbuckle gravelly loam 0 to 8 % slopes </t>
  </si>
  <si>
    <t>Newville gravelly loam 50 to 65 % slopes</t>
  </si>
  <si>
    <t>Newvelle gravelly loam 10 to 30 % slopes eroded</t>
  </si>
  <si>
    <t>Tehama silit loam, 0 to 3 % slopes gravelly substratum</t>
  </si>
  <si>
    <t>Corning-Redding gravelly loams 1 to 5 % slopes</t>
  </si>
  <si>
    <t>plant spacing at 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</si>
</sst>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theme="4"/>
      </right>
      <top style="medium">
        <color theme="4"/>
      </top>
      <bottom style="thin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44" fontId="0" fillId="0" borderId="1" xfId="1" applyFont="1" applyBorder="1"/>
    <xf numFmtId="44" fontId="0" fillId="0" borderId="2" xfId="1" applyFont="1" applyBorder="1"/>
    <xf numFmtId="44" fontId="2" fillId="0" borderId="0" xfId="1" applyFont="1"/>
    <xf numFmtId="44" fontId="2" fillId="0" borderId="1" xfId="1" applyFont="1" applyBorder="1"/>
    <xf numFmtId="44" fontId="0" fillId="0" borderId="9" xfId="1" applyFont="1" applyBorder="1"/>
    <xf numFmtId="0" fontId="2" fillId="0" borderId="1" xfId="0" applyFont="1" applyFill="1" applyBorder="1"/>
    <xf numFmtId="44" fontId="2" fillId="0" borderId="0" xfId="1" applyFont="1" applyBorder="1"/>
    <xf numFmtId="44" fontId="0" fillId="2" borderId="1" xfId="0" applyNumberFormat="1" applyFill="1" applyBorder="1"/>
    <xf numFmtId="0" fontId="0" fillId="0" borderId="10" xfId="0" applyFill="1" applyBorder="1"/>
    <xf numFmtId="0" fontId="0" fillId="0" borderId="0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workbookViewId="0">
      <selection activeCell="F6" sqref="F6"/>
    </sheetView>
  </sheetViews>
  <sheetFormatPr defaultRowHeight="15" x14ac:dyDescent="0.25"/>
  <cols>
    <col min="1" max="1" width="26.28515625" customWidth="1"/>
    <col min="2" max="2" width="11.28515625" customWidth="1"/>
    <col min="3" max="3" width="15.85546875" customWidth="1"/>
    <col min="5" max="5" width="25.140625" customWidth="1"/>
    <col min="6" max="6" width="12.140625" customWidth="1"/>
    <col min="7" max="7" width="13.7109375" customWidth="1"/>
    <col min="9" max="9" width="27.42578125" customWidth="1"/>
    <col min="10" max="10" width="13" customWidth="1"/>
    <col min="11" max="11" width="14.5703125" customWidth="1"/>
    <col min="13" max="13" width="25.140625" customWidth="1"/>
    <col min="14" max="14" width="13.42578125" customWidth="1"/>
    <col min="15" max="15" width="15.5703125" customWidth="1"/>
    <col min="16" max="16" width="25" customWidth="1"/>
    <col min="18" max="18" width="11" customWidth="1"/>
  </cols>
  <sheetData>
    <row r="1" spans="1:15" x14ac:dyDescent="0.25">
      <c r="A1" t="s">
        <v>0</v>
      </c>
      <c r="E1" t="s">
        <v>12</v>
      </c>
      <c r="I1" t="s">
        <v>13</v>
      </c>
      <c r="M1" t="s">
        <v>25</v>
      </c>
    </row>
    <row r="2" spans="1:15" ht="15.75" thickBot="1" x14ac:dyDescent="0.3">
      <c r="E2" s="3"/>
      <c r="F2" s="3" t="s">
        <v>26</v>
      </c>
      <c r="G2" s="3" t="s">
        <v>9</v>
      </c>
      <c r="J2" s="3" t="s">
        <v>26</v>
      </c>
      <c r="K2" t="s">
        <v>9</v>
      </c>
      <c r="M2" s="3"/>
      <c r="N2" s="3" t="s">
        <v>26</v>
      </c>
      <c r="O2" s="3" t="s">
        <v>9</v>
      </c>
    </row>
    <row r="3" spans="1:15" x14ac:dyDescent="0.25">
      <c r="E3" s="4" t="s">
        <v>27</v>
      </c>
      <c r="F3" s="5">
        <v>8</v>
      </c>
      <c r="G3" s="6"/>
      <c r="I3" s="4" t="s">
        <v>27</v>
      </c>
      <c r="J3" s="5">
        <v>8</v>
      </c>
      <c r="K3" s="10"/>
      <c r="M3" s="4" t="s">
        <v>27</v>
      </c>
      <c r="N3" s="5"/>
      <c r="O3" s="6"/>
    </row>
    <row r="4" spans="1:15" ht="15.75" thickBot="1" x14ac:dyDescent="0.3">
      <c r="A4" t="s">
        <v>5</v>
      </c>
      <c r="E4" s="7" t="s">
        <v>28</v>
      </c>
      <c r="F4" s="8">
        <v>2085</v>
      </c>
      <c r="G4" s="9"/>
      <c r="I4" s="7" t="s">
        <v>28</v>
      </c>
      <c r="J4" s="8">
        <v>3726</v>
      </c>
      <c r="K4" s="11"/>
      <c r="M4" s="7" t="s">
        <v>28</v>
      </c>
      <c r="N4" s="8">
        <v>0</v>
      </c>
      <c r="O4" s="9">
        <v>76230</v>
      </c>
    </row>
    <row r="5" spans="1:15" x14ac:dyDescent="0.25">
      <c r="A5" s="1" t="s">
        <v>29</v>
      </c>
      <c r="B5" s="12">
        <v>9.5990000000000006E-2</v>
      </c>
      <c r="C5" s="12"/>
      <c r="E5" s="2" t="s">
        <v>16</v>
      </c>
      <c r="F5" s="13">
        <f>SUM(F4*B5)</f>
        <v>200.13915</v>
      </c>
      <c r="G5" s="13"/>
      <c r="I5" s="2" t="s">
        <v>16</v>
      </c>
      <c r="J5" s="13">
        <f>SUM(J4*B5)</f>
        <v>357.65874000000002</v>
      </c>
      <c r="K5" s="13"/>
      <c r="M5" s="2" t="s">
        <v>16</v>
      </c>
      <c r="N5" s="13"/>
      <c r="O5" s="13"/>
    </row>
    <row r="6" spans="1:15" x14ac:dyDescent="0.25">
      <c r="A6" s="1" t="s">
        <v>30</v>
      </c>
      <c r="B6" s="12">
        <v>0.33</v>
      </c>
      <c r="C6" s="12"/>
      <c r="E6" s="1" t="s">
        <v>22</v>
      </c>
      <c r="F6" s="12">
        <f>SUM(F4/F3)*B6</f>
        <v>86.006250000000009</v>
      </c>
      <c r="G6" s="12"/>
      <c r="I6" s="1" t="s">
        <v>22</v>
      </c>
      <c r="J6" s="12">
        <f>SUM(J4/J3)*B6</f>
        <v>153.69750000000002</v>
      </c>
      <c r="K6" s="12"/>
      <c r="M6" s="1" t="s">
        <v>22</v>
      </c>
      <c r="N6" s="12"/>
      <c r="O6" s="12"/>
    </row>
    <row r="7" spans="1:15" x14ac:dyDescent="0.25">
      <c r="A7" s="1" t="s">
        <v>31</v>
      </c>
      <c r="B7" s="12">
        <v>0.11</v>
      </c>
      <c r="C7" s="12"/>
      <c r="E7" s="1" t="s">
        <v>23</v>
      </c>
      <c r="F7" s="12">
        <f>SUM(F4/F3)*B7</f>
        <v>28.668749999999999</v>
      </c>
      <c r="G7" s="12"/>
      <c r="I7" s="1" t="s">
        <v>23</v>
      </c>
      <c r="J7" s="12">
        <f>SUM(J4/J3)*B7</f>
        <v>51.232500000000002</v>
      </c>
      <c r="K7" s="12"/>
      <c r="M7" s="1" t="s">
        <v>23</v>
      </c>
      <c r="N7" s="12"/>
      <c r="O7" s="12"/>
    </row>
    <row r="8" spans="1:15" x14ac:dyDescent="0.25">
      <c r="A8" s="1" t="s">
        <v>10</v>
      </c>
      <c r="B8" s="12">
        <v>0.55000000000000004</v>
      </c>
      <c r="C8" s="12"/>
      <c r="E8" s="1" t="s">
        <v>17</v>
      </c>
      <c r="F8" s="12">
        <f>SUM(F4/F3)*B8</f>
        <v>143.34375</v>
      </c>
      <c r="G8" s="12"/>
      <c r="I8" s="1" t="s">
        <v>17</v>
      </c>
      <c r="J8" s="12">
        <f>SUM(J4/J3)*B8</f>
        <v>256.16250000000002</v>
      </c>
      <c r="K8" s="12"/>
      <c r="M8" s="1" t="s">
        <v>17</v>
      </c>
      <c r="N8" s="12"/>
      <c r="O8" s="12"/>
    </row>
    <row r="9" spans="1:15" x14ac:dyDescent="0.25">
      <c r="A9" s="1" t="s">
        <v>8</v>
      </c>
      <c r="B9" s="12">
        <v>32.5</v>
      </c>
      <c r="C9" s="12"/>
      <c r="E9" s="1" t="s">
        <v>8</v>
      </c>
      <c r="F9" s="12">
        <f>SUM(B9)</f>
        <v>32.5</v>
      </c>
      <c r="G9" s="12"/>
      <c r="I9" s="1" t="s">
        <v>8</v>
      </c>
      <c r="J9" s="12">
        <f>SUM(B9*2)</f>
        <v>65</v>
      </c>
      <c r="K9" s="12"/>
      <c r="M9" s="1" t="s">
        <v>8</v>
      </c>
      <c r="N9" s="12"/>
      <c r="O9" s="12"/>
    </row>
    <row r="10" spans="1:15" x14ac:dyDescent="0.25">
      <c r="A10" s="1" t="s">
        <v>1</v>
      </c>
      <c r="B10" s="12">
        <v>1.58</v>
      </c>
      <c r="C10" s="12">
        <v>20.350000000000001</v>
      </c>
      <c r="E10" s="1" t="s">
        <v>1</v>
      </c>
      <c r="F10" s="12">
        <f>SUM(B10:C10)</f>
        <v>21.93</v>
      </c>
      <c r="G10" s="12"/>
      <c r="I10" s="1" t="s">
        <v>1</v>
      </c>
      <c r="J10" s="12">
        <f>SUM(B10:C10)*2</f>
        <v>43.86</v>
      </c>
      <c r="K10" s="12"/>
      <c r="M10" s="1" t="s">
        <v>1</v>
      </c>
      <c r="N10" s="12"/>
      <c r="O10" s="12"/>
    </row>
    <row r="11" spans="1:15" x14ac:dyDescent="0.25">
      <c r="A11" s="1" t="s">
        <v>14</v>
      </c>
      <c r="B11" s="12"/>
      <c r="C11" s="12">
        <v>3.4400000000000001E-4</v>
      </c>
      <c r="E11" s="1" t="s">
        <v>14</v>
      </c>
      <c r="F11" s="12"/>
      <c r="G11" s="12"/>
      <c r="I11" s="1" t="s">
        <v>14</v>
      </c>
      <c r="J11" s="12"/>
      <c r="K11" s="12"/>
      <c r="M11" s="1" t="s">
        <v>14</v>
      </c>
      <c r="N11" s="12"/>
      <c r="O11" s="12">
        <f>SUM(O4*C11)</f>
        <v>26.223120000000002</v>
      </c>
    </row>
    <row r="12" spans="1:15" x14ac:dyDescent="0.25">
      <c r="A12" s="1" t="s">
        <v>3</v>
      </c>
      <c r="B12" s="12"/>
      <c r="C12" s="12">
        <v>4.7999999999999996E-3</v>
      </c>
      <c r="E12" s="1" t="s">
        <v>3</v>
      </c>
      <c r="F12" s="12"/>
      <c r="G12" s="12">
        <f>SUM(G4*C12)</f>
        <v>0</v>
      </c>
      <c r="I12" s="1" t="s">
        <v>3</v>
      </c>
      <c r="J12" s="12"/>
      <c r="K12" s="12">
        <f>SUM(K4*C12)</f>
        <v>0</v>
      </c>
      <c r="M12" s="1" t="s">
        <v>3</v>
      </c>
      <c r="N12" s="12"/>
      <c r="O12" s="12">
        <f>SUM(C12*O4)</f>
        <v>365.904</v>
      </c>
    </row>
    <row r="13" spans="1:15" x14ac:dyDescent="0.25">
      <c r="A13" s="1" t="s">
        <v>4</v>
      </c>
      <c r="B13" s="12">
        <v>2.5</v>
      </c>
      <c r="C13" s="12"/>
      <c r="E13" s="1" t="s">
        <v>4</v>
      </c>
      <c r="F13" s="12">
        <f>SUM(F4/F3)*B13</f>
        <v>651.5625</v>
      </c>
      <c r="G13" s="12"/>
      <c r="I13" s="1" t="s">
        <v>4</v>
      </c>
      <c r="J13" s="12">
        <f>SUM(J4/J3)*B13</f>
        <v>1164.375</v>
      </c>
      <c r="K13" s="12"/>
      <c r="M13" s="1" t="s">
        <v>4</v>
      </c>
      <c r="N13" s="12"/>
      <c r="O13" s="12"/>
    </row>
    <row r="14" spans="1:15" x14ac:dyDescent="0.25">
      <c r="A14" s="1" t="s">
        <v>6</v>
      </c>
      <c r="B14" s="12">
        <v>7.7799999999999994E-2</v>
      </c>
      <c r="C14" s="12"/>
      <c r="E14" s="1" t="s">
        <v>6</v>
      </c>
      <c r="F14" s="12">
        <f>SUM(F4*B14)*5</f>
        <v>811.06499999999994</v>
      </c>
      <c r="G14" s="12"/>
      <c r="I14" s="1" t="s">
        <v>6</v>
      </c>
      <c r="J14" s="12">
        <f>SUM(J4*B14)*5</f>
        <v>1449.4139999999998</v>
      </c>
      <c r="K14" s="12"/>
      <c r="M14" s="1" t="s">
        <v>6</v>
      </c>
      <c r="N14" s="12"/>
      <c r="O14" s="12"/>
    </row>
    <row r="15" spans="1:15" x14ac:dyDescent="0.25">
      <c r="A15" s="1" t="s">
        <v>7</v>
      </c>
      <c r="B15" s="12">
        <v>0.26</v>
      </c>
      <c r="C15" s="12"/>
      <c r="E15" s="1" t="s">
        <v>7</v>
      </c>
      <c r="F15" s="12">
        <f>SUM(B15*F4)*5</f>
        <v>2710.5</v>
      </c>
      <c r="G15" s="12"/>
      <c r="I15" s="1" t="s">
        <v>7</v>
      </c>
      <c r="J15" s="12">
        <f>SUM(J4*B15)*5</f>
        <v>4843.8</v>
      </c>
      <c r="K15" s="12"/>
      <c r="M15" s="1" t="s">
        <v>7</v>
      </c>
      <c r="N15" s="12"/>
      <c r="O15" s="12"/>
    </row>
    <row r="16" spans="1:15" x14ac:dyDescent="0.25">
      <c r="A16" s="1" t="s">
        <v>24</v>
      </c>
      <c r="B16" s="12"/>
      <c r="C16" s="12"/>
      <c r="E16" s="1" t="s">
        <v>24</v>
      </c>
      <c r="F16" s="12">
        <f>SUM(B16*F4)*5</f>
        <v>0</v>
      </c>
      <c r="G16" s="12"/>
      <c r="I16" s="1" t="s">
        <v>24</v>
      </c>
      <c r="J16" s="12">
        <f>SUM(B16*J4)*5</f>
        <v>0</v>
      </c>
      <c r="K16" s="12"/>
      <c r="M16" s="1" t="s">
        <v>24</v>
      </c>
      <c r="N16" s="12"/>
      <c r="O16" s="12"/>
    </row>
    <row r="17" spans="1:15" x14ac:dyDescent="0.25">
      <c r="A17" s="1" t="s">
        <v>2</v>
      </c>
      <c r="B17" s="12">
        <v>1.8E-3</v>
      </c>
      <c r="C17" s="12"/>
      <c r="E17" s="1" t="s">
        <v>2</v>
      </c>
      <c r="F17" s="12">
        <f>SUM(B17*F4)*5</f>
        <v>18.765000000000001</v>
      </c>
      <c r="G17" s="12"/>
      <c r="I17" s="1" t="s">
        <v>2</v>
      </c>
      <c r="J17" s="12">
        <f>SUM(B17*J4)*5</f>
        <v>33.533999999999999</v>
      </c>
      <c r="K17" s="12"/>
      <c r="M17" s="1" t="s">
        <v>2</v>
      </c>
      <c r="N17" s="12"/>
      <c r="O17" s="12">
        <f>SUM(B17*O4)</f>
        <v>137.214</v>
      </c>
    </row>
    <row r="18" spans="1:15" x14ac:dyDescent="0.25">
      <c r="E18" s="17" t="s">
        <v>11</v>
      </c>
      <c r="F18" s="14"/>
      <c r="G18" s="15">
        <f>SUM(F5:G17)</f>
        <v>4704.4804000000004</v>
      </c>
      <c r="I18" s="17" t="s">
        <v>11</v>
      </c>
      <c r="J18" s="18"/>
      <c r="K18" s="15">
        <f>SUM(J5:K17)</f>
        <v>8418.7342399999998</v>
      </c>
      <c r="M18" s="17" t="s">
        <v>11</v>
      </c>
      <c r="N18" s="14"/>
      <c r="O18" s="15">
        <f>SUM(N5:O17)</f>
        <v>529.34112000000005</v>
      </c>
    </row>
    <row r="19" spans="1:15" x14ac:dyDescent="0.25">
      <c r="E19" t="s">
        <v>32</v>
      </c>
      <c r="I19" t="s">
        <v>33</v>
      </c>
      <c r="M19" t="s">
        <v>33</v>
      </c>
    </row>
    <row r="20" spans="1:15" x14ac:dyDescent="0.25">
      <c r="E20" t="s">
        <v>33</v>
      </c>
    </row>
    <row r="21" spans="1:15" x14ac:dyDescent="0.25">
      <c r="A21" t="s">
        <v>34</v>
      </c>
      <c r="E21" t="s">
        <v>35</v>
      </c>
      <c r="I21" t="s">
        <v>15</v>
      </c>
      <c r="M21" s="3" t="s">
        <v>18</v>
      </c>
      <c r="N21" s="3"/>
      <c r="O21" s="3"/>
    </row>
    <row r="22" spans="1:15" ht="15.75" thickBot="1" x14ac:dyDescent="0.3">
      <c r="B22" s="3" t="s">
        <v>26</v>
      </c>
      <c r="C22" t="s">
        <v>9</v>
      </c>
      <c r="F22" s="3" t="s">
        <v>26</v>
      </c>
      <c r="G22" t="s">
        <v>9</v>
      </c>
      <c r="J22" s="3" t="s">
        <v>26</v>
      </c>
      <c r="K22" t="s">
        <v>9</v>
      </c>
      <c r="M22" s="3"/>
      <c r="N22" s="3" t="s">
        <v>26</v>
      </c>
      <c r="O22" s="3" t="s">
        <v>9</v>
      </c>
    </row>
    <row r="23" spans="1:15" x14ac:dyDescent="0.25">
      <c r="A23" s="4" t="s">
        <v>27</v>
      </c>
      <c r="B23" s="5"/>
      <c r="C23" s="6"/>
      <c r="E23" s="4" t="s">
        <v>27</v>
      </c>
      <c r="F23" s="5">
        <v>8</v>
      </c>
      <c r="G23" s="10"/>
      <c r="I23" s="4" t="s">
        <v>45</v>
      </c>
      <c r="J23" s="5">
        <v>8</v>
      </c>
      <c r="K23" s="10"/>
      <c r="M23" s="4" t="s">
        <v>27</v>
      </c>
      <c r="N23" s="5">
        <v>8</v>
      </c>
      <c r="O23" s="6"/>
    </row>
    <row r="24" spans="1:15" ht="15.75" thickBot="1" x14ac:dyDescent="0.3">
      <c r="A24" s="7" t="s">
        <v>28</v>
      </c>
      <c r="B24" s="8">
        <v>0</v>
      </c>
      <c r="C24" s="9">
        <v>108900</v>
      </c>
      <c r="E24" s="7" t="s">
        <v>28</v>
      </c>
      <c r="F24" s="8">
        <v>572</v>
      </c>
      <c r="G24" s="11"/>
      <c r="I24" s="7" t="s">
        <v>28</v>
      </c>
      <c r="J24" s="8">
        <v>1530</v>
      </c>
      <c r="K24" s="11"/>
      <c r="M24" s="7" t="s">
        <v>28</v>
      </c>
      <c r="N24" s="8">
        <v>2601</v>
      </c>
      <c r="O24" s="9"/>
    </row>
    <row r="25" spans="1:15" x14ac:dyDescent="0.25">
      <c r="A25" s="2" t="s">
        <v>16</v>
      </c>
      <c r="B25" s="13"/>
      <c r="C25" s="13"/>
      <c r="E25" s="2" t="s">
        <v>16</v>
      </c>
      <c r="F25" s="13">
        <f>SUM(B5*F24)</f>
        <v>54.906280000000002</v>
      </c>
      <c r="G25" s="13"/>
      <c r="I25" s="2" t="s">
        <v>16</v>
      </c>
      <c r="J25" s="13">
        <f>SUM(J24*B5)</f>
        <v>146.8647</v>
      </c>
      <c r="K25" s="13"/>
      <c r="M25" s="2" t="s">
        <v>16</v>
      </c>
      <c r="N25" s="13">
        <f>SUM(N24*B5)</f>
        <v>249.66999000000001</v>
      </c>
      <c r="O25" s="13"/>
    </row>
    <row r="26" spans="1:15" x14ac:dyDescent="0.25">
      <c r="A26" s="1" t="s">
        <v>22</v>
      </c>
      <c r="B26" s="12"/>
      <c r="C26" s="12"/>
      <c r="E26" s="1" t="s">
        <v>22</v>
      </c>
      <c r="F26" s="12">
        <f>SUM(F24/F23)*B6</f>
        <v>23.595000000000002</v>
      </c>
      <c r="G26" s="12"/>
      <c r="I26" s="1" t="s">
        <v>22</v>
      </c>
      <c r="J26" s="12">
        <f>SUM(J24/J23)*B6</f>
        <v>63.112500000000004</v>
      </c>
      <c r="K26" s="12"/>
      <c r="M26" s="1" t="s">
        <v>22</v>
      </c>
      <c r="N26" s="12">
        <f>SUM(N24/N23)*B6</f>
        <v>107.29125000000001</v>
      </c>
      <c r="O26" s="12"/>
    </row>
    <row r="27" spans="1:15" x14ac:dyDescent="0.25">
      <c r="A27" s="1" t="s">
        <v>23</v>
      </c>
      <c r="B27" s="12"/>
      <c r="C27" s="12"/>
      <c r="E27" s="1" t="s">
        <v>23</v>
      </c>
      <c r="F27" s="12">
        <f>SUM(F24/F23)*B7</f>
        <v>7.8650000000000002</v>
      </c>
      <c r="G27" s="12"/>
      <c r="I27" s="1" t="s">
        <v>23</v>
      </c>
      <c r="J27" s="12">
        <f>SUM(J24/J23)*B7</f>
        <v>21.037500000000001</v>
      </c>
      <c r="K27" s="12"/>
      <c r="M27" s="1" t="s">
        <v>23</v>
      </c>
      <c r="N27" s="12">
        <f>SUM(N24/N23)*B7</f>
        <v>35.763750000000002</v>
      </c>
      <c r="O27" s="12"/>
    </row>
    <row r="28" spans="1:15" x14ac:dyDescent="0.25">
      <c r="A28" s="1" t="s">
        <v>17</v>
      </c>
      <c r="B28" s="12"/>
      <c r="C28" s="12"/>
      <c r="E28" s="1" t="s">
        <v>17</v>
      </c>
      <c r="F28" s="12">
        <f>SUM(F24/F23)*B8</f>
        <v>39.325000000000003</v>
      </c>
      <c r="G28" s="12"/>
      <c r="I28" s="1" t="s">
        <v>17</v>
      </c>
      <c r="J28" s="12">
        <f>SUM(J24/J23)*B8</f>
        <v>105.18750000000001</v>
      </c>
      <c r="K28" s="12"/>
      <c r="M28" s="1" t="s">
        <v>17</v>
      </c>
      <c r="N28" s="12">
        <f>SUM(N24/N23)*B8</f>
        <v>178.81875000000002</v>
      </c>
      <c r="O28" s="12"/>
    </row>
    <row r="29" spans="1:15" x14ac:dyDescent="0.25">
      <c r="A29" s="1" t="s">
        <v>8</v>
      </c>
      <c r="B29" s="12"/>
      <c r="C29" s="12"/>
      <c r="E29" s="1" t="s">
        <v>8</v>
      </c>
      <c r="F29" s="12">
        <f>SUM(B9)</f>
        <v>32.5</v>
      </c>
      <c r="G29" s="12"/>
      <c r="I29" s="1" t="s">
        <v>8</v>
      </c>
      <c r="J29" s="12">
        <f>SUM(B9)</f>
        <v>32.5</v>
      </c>
      <c r="K29" s="12"/>
      <c r="M29" s="1" t="s">
        <v>8</v>
      </c>
      <c r="N29" s="12">
        <f>SUM(B9)</f>
        <v>32.5</v>
      </c>
      <c r="O29" s="12"/>
    </row>
    <row r="30" spans="1:15" x14ac:dyDescent="0.25">
      <c r="A30" s="1" t="s">
        <v>1</v>
      </c>
      <c r="B30" s="16"/>
      <c r="C30" s="16"/>
      <c r="E30" s="1" t="s">
        <v>1</v>
      </c>
      <c r="F30" s="12">
        <f>SUM(B10:C10)</f>
        <v>21.93</v>
      </c>
      <c r="G30" s="12"/>
      <c r="I30" s="1" t="s">
        <v>1</v>
      </c>
      <c r="J30" s="12">
        <f>SUM(B10:C10)</f>
        <v>21.93</v>
      </c>
      <c r="K30" s="12"/>
      <c r="M30" s="1" t="s">
        <v>1</v>
      </c>
      <c r="N30" s="12">
        <f>SUM(B10:C10)</f>
        <v>21.93</v>
      </c>
      <c r="O30" s="12"/>
    </row>
    <row r="31" spans="1:15" x14ac:dyDescent="0.25">
      <c r="A31" s="20" t="s">
        <v>14</v>
      </c>
      <c r="B31" s="1"/>
      <c r="C31" s="19">
        <f>SUM(C24*C11)</f>
        <v>37.461600000000004</v>
      </c>
      <c r="E31" s="20" t="s">
        <v>14</v>
      </c>
      <c r="F31" s="12"/>
      <c r="G31" s="12"/>
      <c r="I31" s="20" t="s">
        <v>14</v>
      </c>
      <c r="J31" s="12"/>
      <c r="K31" s="12"/>
      <c r="M31" s="20" t="s">
        <v>14</v>
      </c>
      <c r="N31" s="12"/>
      <c r="O31" s="12"/>
    </row>
    <row r="32" spans="1:15" x14ac:dyDescent="0.25">
      <c r="A32" s="1" t="s">
        <v>3</v>
      </c>
      <c r="B32" s="13"/>
      <c r="C32" s="13">
        <f>SUM(C24*C12)</f>
        <v>522.71999999999991</v>
      </c>
      <c r="E32" s="1" t="s">
        <v>3</v>
      </c>
      <c r="F32" s="12"/>
      <c r="G32" s="12"/>
      <c r="I32" s="1" t="s">
        <v>3</v>
      </c>
      <c r="J32" s="12"/>
      <c r="K32" s="12"/>
      <c r="M32" s="1" t="s">
        <v>3</v>
      </c>
      <c r="N32" s="12"/>
      <c r="O32" s="12"/>
    </row>
    <row r="33" spans="1:15" x14ac:dyDescent="0.25">
      <c r="A33" s="1" t="s">
        <v>4</v>
      </c>
      <c r="B33" s="12"/>
      <c r="C33" s="12"/>
      <c r="E33" s="1" t="s">
        <v>4</v>
      </c>
      <c r="F33" s="12">
        <f>SUM(F24/F23)*B13</f>
        <v>178.75</v>
      </c>
      <c r="G33" s="12"/>
      <c r="I33" s="1" t="s">
        <v>4</v>
      </c>
      <c r="J33" s="12">
        <f>SUM(J24/J23)*B13</f>
        <v>478.125</v>
      </c>
      <c r="K33" s="12"/>
      <c r="M33" s="1" t="s">
        <v>4</v>
      </c>
      <c r="N33" s="12">
        <f>SUM(N24/N23)*B13</f>
        <v>812.8125</v>
      </c>
      <c r="O33" s="12"/>
    </row>
    <row r="34" spans="1:15" x14ac:dyDescent="0.25">
      <c r="A34" s="1" t="s">
        <v>6</v>
      </c>
      <c r="B34" s="12"/>
      <c r="C34" s="12"/>
      <c r="E34" s="1" t="s">
        <v>6</v>
      </c>
      <c r="F34" s="12">
        <f>SUM(F24*B15*5)</f>
        <v>743.6</v>
      </c>
      <c r="G34" s="12"/>
      <c r="I34" s="1" t="s">
        <v>6</v>
      </c>
      <c r="J34" s="12">
        <f>SUM(J24*B14)*5</f>
        <v>595.16999999999996</v>
      </c>
      <c r="K34" s="12"/>
      <c r="M34" s="1" t="s">
        <v>6</v>
      </c>
      <c r="N34" s="12">
        <f>SUM(N24*B14)*5</f>
        <v>1011.789</v>
      </c>
      <c r="O34" s="12"/>
    </row>
    <row r="35" spans="1:15" x14ac:dyDescent="0.25">
      <c r="A35" s="1" t="s">
        <v>7</v>
      </c>
      <c r="B35" s="12"/>
      <c r="C35" s="12"/>
      <c r="E35" s="1" t="s">
        <v>7</v>
      </c>
      <c r="F35" s="12">
        <f>SUM(F24*5)*B15</f>
        <v>743.6</v>
      </c>
      <c r="G35" s="12"/>
      <c r="I35" s="1" t="s">
        <v>7</v>
      </c>
      <c r="J35" s="12">
        <f>SUM(B15*J24)*5</f>
        <v>1989</v>
      </c>
      <c r="K35" s="12"/>
      <c r="M35" s="1" t="s">
        <v>7</v>
      </c>
      <c r="N35" s="12">
        <f>SUM(N24*B15*5)</f>
        <v>3381.3</v>
      </c>
      <c r="O35" s="12"/>
    </row>
    <row r="36" spans="1:15" x14ac:dyDescent="0.25">
      <c r="A36" s="1" t="s">
        <v>24</v>
      </c>
      <c r="B36" s="12"/>
      <c r="C36" s="12"/>
      <c r="E36" s="1" t="s">
        <v>24</v>
      </c>
      <c r="F36" s="12">
        <f>SUM(F24*B16)*5</f>
        <v>0</v>
      </c>
      <c r="G36" s="12"/>
      <c r="I36" s="1" t="s">
        <v>24</v>
      </c>
      <c r="J36" s="12">
        <f>SUM(J24*B16)</f>
        <v>0</v>
      </c>
      <c r="K36" s="12"/>
      <c r="M36" s="1" t="s">
        <v>24</v>
      </c>
      <c r="N36" s="12">
        <f>SUM(N24*5*B16)</f>
        <v>0</v>
      </c>
      <c r="O36" s="12"/>
    </row>
    <row r="37" spans="1:15" x14ac:dyDescent="0.25">
      <c r="A37" s="1" t="s">
        <v>2</v>
      </c>
      <c r="B37" s="12"/>
      <c r="C37" s="12">
        <f>SUM(C24*B17)*5</f>
        <v>980.09999999999991</v>
      </c>
      <c r="E37" s="1" t="s">
        <v>2</v>
      </c>
      <c r="F37" s="12">
        <f>SUM(F24*B17)*5</f>
        <v>5.1480000000000006</v>
      </c>
      <c r="G37" s="12"/>
      <c r="I37" s="1" t="s">
        <v>2</v>
      </c>
      <c r="J37" s="12">
        <f>SUM(J24*B17)*5</f>
        <v>13.77</v>
      </c>
      <c r="K37" s="12"/>
      <c r="M37" s="1" t="s">
        <v>2</v>
      </c>
      <c r="N37" s="12">
        <f>SUM(N24*5*B17)</f>
        <v>23.408999999999999</v>
      </c>
      <c r="O37" s="12"/>
    </row>
    <row r="38" spans="1:15" x14ac:dyDescent="0.25">
      <c r="A38" s="17" t="s">
        <v>11</v>
      </c>
      <c r="B38" s="14"/>
      <c r="C38" s="15">
        <f>SUM(B25:C37)</f>
        <v>1540.2815999999998</v>
      </c>
      <c r="E38" s="17" t="s">
        <v>11</v>
      </c>
      <c r="F38" s="18"/>
      <c r="G38" s="15">
        <f>SUM(F25:G37)</f>
        <v>1851.21928</v>
      </c>
      <c r="I38" s="17" t="s">
        <v>11</v>
      </c>
      <c r="J38" s="18"/>
      <c r="K38" s="15">
        <f>SUM(J25:K37)</f>
        <v>3466.6972000000001</v>
      </c>
      <c r="M38" s="17" t="s">
        <v>11</v>
      </c>
      <c r="N38" s="14"/>
      <c r="O38" s="15">
        <f>SUM(N25:O37)</f>
        <v>5855.28424</v>
      </c>
    </row>
    <row r="39" spans="1:15" x14ac:dyDescent="0.25">
      <c r="A39" t="s">
        <v>33</v>
      </c>
      <c r="E39" t="s">
        <v>32</v>
      </c>
      <c r="I39" s="20" t="s">
        <v>37</v>
      </c>
      <c r="M39" s="20" t="s">
        <v>43</v>
      </c>
    </row>
    <row r="40" spans="1:15" x14ac:dyDescent="0.25">
      <c r="M40" s="20" t="s">
        <v>38</v>
      </c>
    </row>
    <row r="41" spans="1:15" x14ac:dyDescent="0.25">
      <c r="M41" s="21"/>
    </row>
    <row r="42" spans="1:15" x14ac:dyDescent="0.25">
      <c r="A42" s="3" t="s">
        <v>19</v>
      </c>
      <c r="B42" s="3"/>
      <c r="C42" s="3"/>
      <c r="E42" t="s">
        <v>36</v>
      </c>
      <c r="I42" t="s">
        <v>20</v>
      </c>
      <c r="M42" t="s">
        <v>21</v>
      </c>
    </row>
    <row r="43" spans="1:15" ht="15.75" thickBot="1" x14ac:dyDescent="0.3">
      <c r="A43" s="3"/>
      <c r="B43" s="3" t="s">
        <v>26</v>
      </c>
      <c r="C43" s="3" t="s">
        <v>9</v>
      </c>
      <c r="E43" s="3"/>
      <c r="F43" s="3" t="s">
        <v>26</v>
      </c>
      <c r="G43" s="3" t="s">
        <v>9</v>
      </c>
      <c r="I43" s="3"/>
      <c r="J43" s="3" t="s">
        <v>26</v>
      </c>
      <c r="K43" s="3" t="s">
        <v>9</v>
      </c>
      <c r="M43" s="3"/>
      <c r="N43" s="3" t="s">
        <v>26</v>
      </c>
      <c r="O43" s="3" t="s">
        <v>9</v>
      </c>
    </row>
    <row r="44" spans="1:15" x14ac:dyDescent="0.25">
      <c r="A44" s="4" t="s">
        <v>27</v>
      </c>
      <c r="B44" s="5">
        <v>8</v>
      </c>
      <c r="C44" s="6"/>
      <c r="E44" s="4" t="s">
        <v>27</v>
      </c>
      <c r="F44" s="5">
        <v>8</v>
      </c>
      <c r="G44" s="6"/>
      <c r="I44" s="4" t="s">
        <v>27</v>
      </c>
      <c r="J44" s="5"/>
      <c r="K44" s="6"/>
      <c r="M44" s="4" t="s">
        <v>27</v>
      </c>
      <c r="N44" s="5">
        <v>8</v>
      </c>
      <c r="O44" s="6"/>
    </row>
    <row r="45" spans="1:15" ht="15.75" thickBot="1" x14ac:dyDescent="0.3">
      <c r="A45" s="7" t="s">
        <v>28</v>
      </c>
      <c r="B45" s="8">
        <v>5283</v>
      </c>
      <c r="C45" s="9"/>
      <c r="E45" s="7" t="s">
        <v>28</v>
      </c>
      <c r="F45" s="8">
        <v>5913.6</v>
      </c>
      <c r="G45" s="9"/>
      <c r="I45" s="7" t="s">
        <v>28</v>
      </c>
      <c r="J45" s="8"/>
      <c r="K45" s="9">
        <v>4312440</v>
      </c>
      <c r="M45" s="7" t="s">
        <v>28</v>
      </c>
      <c r="N45" s="8">
        <v>3744</v>
      </c>
      <c r="O45" s="9"/>
    </row>
    <row r="46" spans="1:15" x14ac:dyDescent="0.25">
      <c r="A46" s="2" t="s">
        <v>16</v>
      </c>
      <c r="B46" s="13">
        <f>SUM(B5*B45)</f>
        <v>507.11517000000003</v>
      </c>
      <c r="C46" s="13"/>
      <c r="E46" s="2" t="s">
        <v>16</v>
      </c>
      <c r="F46" s="13">
        <f>SUM(B5*F45)</f>
        <v>567.64646400000004</v>
      </c>
      <c r="G46" s="13"/>
      <c r="I46" s="2" t="s">
        <v>16</v>
      </c>
      <c r="J46" s="13"/>
      <c r="K46" s="13"/>
      <c r="M46" s="2" t="s">
        <v>16</v>
      </c>
      <c r="N46" s="13">
        <f>SUM(N45*B5)</f>
        <v>359.38656000000003</v>
      </c>
      <c r="O46" s="13"/>
    </row>
    <row r="47" spans="1:15" x14ac:dyDescent="0.25">
      <c r="A47" s="1" t="s">
        <v>22</v>
      </c>
      <c r="B47" s="12">
        <f>SUM(B45/B44)*B6</f>
        <v>217.92375000000001</v>
      </c>
      <c r="C47" s="12"/>
      <c r="E47" s="1" t="s">
        <v>22</v>
      </c>
      <c r="F47" s="12">
        <f>SUM(F45/F44)*B6</f>
        <v>243.93600000000004</v>
      </c>
      <c r="G47" s="12"/>
      <c r="I47" s="1" t="s">
        <v>22</v>
      </c>
      <c r="J47" s="12"/>
      <c r="K47" s="12"/>
      <c r="M47" s="1" t="s">
        <v>22</v>
      </c>
      <c r="N47" s="12">
        <f>SUM(N45/N44)*B6</f>
        <v>154.44</v>
      </c>
      <c r="O47" s="12"/>
    </row>
    <row r="48" spans="1:15" x14ac:dyDescent="0.25">
      <c r="A48" s="1" t="s">
        <v>23</v>
      </c>
      <c r="B48" s="12">
        <f>SUM(B45/B44)*B7</f>
        <v>72.641249999999999</v>
      </c>
      <c r="C48" s="12"/>
      <c r="E48" s="1" t="s">
        <v>23</v>
      </c>
      <c r="F48" s="12">
        <f>SUM(F45/F44)*B7</f>
        <v>81.312000000000012</v>
      </c>
      <c r="G48" s="12"/>
      <c r="I48" s="1" t="s">
        <v>23</v>
      </c>
      <c r="J48" s="12"/>
      <c r="K48" s="12"/>
      <c r="M48" s="1" t="s">
        <v>23</v>
      </c>
      <c r="N48" s="12">
        <f>SUM(N45/N44)*B7</f>
        <v>51.48</v>
      </c>
      <c r="O48" s="12"/>
    </row>
    <row r="49" spans="1:15" x14ac:dyDescent="0.25">
      <c r="A49" s="1" t="s">
        <v>17</v>
      </c>
      <c r="B49" s="12">
        <f>SUM(B45/B44)*B8</f>
        <v>363.20625000000001</v>
      </c>
      <c r="C49" s="12"/>
      <c r="E49" s="1" t="s">
        <v>17</v>
      </c>
      <c r="F49" s="12">
        <f>SUM(F45/F44)*B8</f>
        <v>406.56000000000006</v>
      </c>
      <c r="G49" s="12"/>
      <c r="I49" s="1" t="s">
        <v>17</v>
      </c>
      <c r="J49" s="12"/>
      <c r="K49" s="12"/>
      <c r="M49" s="1" t="s">
        <v>17</v>
      </c>
      <c r="N49" s="12">
        <f>SUM(N45/N44)*B8</f>
        <v>257.40000000000003</v>
      </c>
      <c r="O49" s="12"/>
    </row>
    <row r="50" spans="1:15" x14ac:dyDescent="0.25">
      <c r="A50" s="1" t="s">
        <v>8</v>
      </c>
      <c r="B50" s="12">
        <f>SUM(B9)</f>
        <v>32.5</v>
      </c>
      <c r="C50" s="12"/>
      <c r="E50" s="1" t="s">
        <v>8</v>
      </c>
      <c r="F50" s="12">
        <f>SUM(B9)</f>
        <v>32.5</v>
      </c>
      <c r="G50" s="12"/>
      <c r="I50" s="1" t="s">
        <v>8</v>
      </c>
      <c r="J50" s="12"/>
      <c r="K50" s="12"/>
      <c r="M50" s="1" t="s">
        <v>8</v>
      </c>
      <c r="N50" s="12">
        <f>SUM(B9)</f>
        <v>32.5</v>
      </c>
      <c r="O50" s="12"/>
    </row>
    <row r="51" spans="1:15" x14ac:dyDescent="0.25">
      <c r="A51" s="1" t="s">
        <v>1</v>
      </c>
      <c r="B51" s="12">
        <f>SUM(B10:C10)</f>
        <v>21.93</v>
      </c>
      <c r="C51" s="12"/>
      <c r="E51" s="1" t="s">
        <v>1</v>
      </c>
      <c r="F51" s="12">
        <f>SUM(B10:C10)</f>
        <v>21.93</v>
      </c>
      <c r="G51" s="12"/>
      <c r="I51" s="1" t="s">
        <v>1</v>
      </c>
      <c r="J51" s="12"/>
      <c r="K51" s="12"/>
      <c r="M51" s="1" t="s">
        <v>1</v>
      </c>
      <c r="N51" s="12">
        <f>SUM(B10:C10)</f>
        <v>21.93</v>
      </c>
      <c r="O51" s="12"/>
    </row>
    <row r="52" spans="1:15" x14ac:dyDescent="0.25">
      <c r="A52" s="20" t="s">
        <v>14</v>
      </c>
      <c r="B52" s="12"/>
      <c r="C52" s="12"/>
      <c r="E52" s="20" t="s">
        <v>14</v>
      </c>
      <c r="F52" s="12"/>
      <c r="G52" s="12"/>
      <c r="I52" s="20" t="s">
        <v>14</v>
      </c>
      <c r="J52" s="12"/>
      <c r="K52" s="12">
        <f>SUM(K45*C11)</f>
        <v>1483.47936</v>
      </c>
      <c r="M52" s="20" t="s">
        <v>14</v>
      </c>
      <c r="N52" s="12"/>
      <c r="O52" s="12"/>
    </row>
    <row r="53" spans="1:15" x14ac:dyDescent="0.25">
      <c r="A53" s="1" t="s">
        <v>3</v>
      </c>
      <c r="B53" s="12"/>
      <c r="C53" s="12"/>
      <c r="E53" s="1" t="s">
        <v>3</v>
      </c>
      <c r="F53" s="12"/>
      <c r="G53" s="12"/>
      <c r="I53" s="1" t="s">
        <v>3</v>
      </c>
      <c r="J53" s="12"/>
      <c r="K53" s="12">
        <f>SUM(K45*C12)</f>
        <v>20699.712</v>
      </c>
      <c r="M53" s="1" t="s">
        <v>3</v>
      </c>
      <c r="N53" s="12"/>
      <c r="O53" s="12"/>
    </row>
    <row r="54" spans="1:15" x14ac:dyDescent="0.25">
      <c r="A54" s="1" t="s">
        <v>4</v>
      </c>
      <c r="B54" s="12">
        <f>SUM(B45/B44)*B13</f>
        <v>1650.9375</v>
      </c>
      <c r="C54" s="12"/>
      <c r="E54" s="1" t="s">
        <v>4</v>
      </c>
      <c r="F54" s="12">
        <f>SUM(F45/F44)*B13</f>
        <v>1848</v>
      </c>
      <c r="G54" s="12"/>
      <c r="I54" s="1" t="s">
        <v>4</v>
      </c>
      <c r="J54" s="12"/>
      <c r="K54" s="12"/>
      <c r="M54" s="1" t="s">
        <v>4</v>
      </c>
      <c r="N54" s="12">
        <f>SUM(N45/N44)*B13</f>
        <v>1170</v>
      </c>
      <c r="O54" s="12"/>
    </row>
    <row r="55" spans="1:15" x14ac:dyDescent="0.25">
      <c r="A55" s="1" t="s">
        <v>6</v>
      </c>
      <c r="B55" s="12">
        <f>SUM(B45*B15)*5</f>
        <v>6867.9000000000005</v>
      </c>
      <c r="C55" s="12"/>
      <c r="E55" s="1" t="s">
        <v>6</v>
      </c>
      <c r="F55" s="12">
        <f>SUM(F45*B14)*5</f>
        <v>2300.3904000000002</v>
      </c>
      <c r="G55" s="12"/>
      <c r="I55" s="1" t="s">
        <v>6</v>
      </c>
      <c r="J55" s="12"/>
      <c r="K55" s="12"/>
      <c r="M55" s="1" t="s">
        <v>6</v>
      </c>
      <c r="N55" s="12">
        <f>SUM(N45*B14)</f>
        <v>291.28319999999997</v>
      </c>
      <c r="O55" s="12"/>
    </row>
    <row r="56" spans="1:15" x14ac:dyDescent="0.25">
      <c r="A56" s="1" t="s">
        <v>7</v>
      </c>
      <c r="B56" s="12">
        <f>SUM(B45*5*B15)</f>
        <v>6867.9000000000005</v>
      </c>
      <c r="C56" s="12"/>
      <c r="E56" s="1" t="s">
        <v>7</v>
      </c>
      <c r="F56" s="12">
        <f>SUM(F45*5*B15)</f>
        <v>7687.68</v>
      </c>
      <c r="G56" s="12"/>
      <c r="I56" s="1" t="s">
        <v>7</v>
      </c>
      <c r="J56" s="12"/>
      <c r="K56" s="12"/>
      <c r="M56" s="1" t="s">
        <v>7</v>
      </c>
      <c r="N56" s="12">
        <f>SUM(N45*B15*5)</f>
        <v>4867.2000000000007</v>
      </c>
      <c r="O56" s="12"/>
    </row>
    <row r="57" spans="1:15" x14ac:dyDescent="0.25">
      <c r="A57" s="1" t="s">
        <v>24</v>
      </c>
      <c r="B57" s="12">
        <f>SUM(B45*5*B16)</f>
        <v>0</v>
      </c>
      <c r="C57" s="12"/>
      <c r="E57" s="1" t="s">
        <v>24</v>
      </c>
      <c r="F57" s="12">
        <f>SUM(F45*5*B16)</f>
        <v>0</v>
      </c>
      <c r="G57" s="12"/>
      <c r="I57" s="1" t="s">
        <v>24</v>
      </c>
      <c r="J57" s="12"/>
      <c r="K57" s="12"/>
      <c r="M57" s="1" t="s">
        <v>24</v>
      </c>
      <c r="N57" s="12">
        <f>SUM(N45*B16)</f>
        <v>0</v>
      </c>
      <c r="O57" s="12"/>
    </row>
    <row r="58" spans="1:15" x14ac:dyDescent="0.25">
      <c r="A58" s="1" t="s">
        <v>2</v>
      </c>
      <c r="B58" s="12">
        <f>SUM(B45*5*B17)</f>
        <v>47.546999999999997</v>
      </c>
      <c r="C58" s="12"/>
      <c r="E58" s="1" t="s">
        <v>2</v>
      </c>
      <c r="F58" s="12">
        <f>SUM(F45*5*B17)</f>
        <v>53.2224</v>
      </c>
      <c r="G58" s="12"/>
      <c r="I58" s="1" t="s">
        <v>2</v>
      </c>
      <c r="J58" s="12"/>
      <c r="K58" s="12"/>
      <c r="M58" s="1" t="s">
        <v>2</v>
      </c>
      <c r="N58" s="12">
        <f>SUM(N45*5*B17)</f>
        <v>33.695999999999998</v>
      </c>
      <c r="O58" s="12"/>
    </row>
    <row r="59" spans="1:15" x14ac:dyDescent="0.25">
      <c r="A59" s="17" t="s">
        <v>11</v>
      </c>
      <c r="B59" s="14"/>
      <c r="C59" s="15">
        <f>SUM(B46:C58)</f>
        <v>16649.600920000001</v>
      </c>
      <c r="E59" s="17" t="s">
        <v>11</v>
      </c>
      <c r="F59" s="14"/>
      <c r="G59" s="15">
        <f>SUM(F46:G58)</f>
        <v>13243.177264000002</v>
      </c>
      <c r="I59" s="17" t="s">
        <v>11</v>
      </c>
      <c r="J59" s="14"/>
      <c r="K59" s="15">
        <f>SUM(J46:K58)</f>
        <v>22183.191360000001</v>
      </c>
      <c r="M59" s="17" t="s">
        <v>11</v>
      </c>
      <c r="N59" s="14"/>
      <c r="O59" s="15">
        <f>SUM(N46:O58)</f>
        <v>7239.3157600000004</v>
      </c>
    </row>
    <row r="60" spans="1:15" x14ac:dyDescent="0.25">
      <c r="A60" s="20" t="s">
        <v>39</v>
      </c>
      <c r="E60" s="20" t="s">
        <v>40</v>
      </c>
      <c r="I60" s="20" t="s">
        <v>42</v>
      </c>
      <c r="M60" s="20" t="s">
        <v>43</v>
      </c>
    </row>
    <row r="61" spans="1:15" x14ac:dyDescent="0.25">
      <c r="E61" s="20" t="s">
        <v>41</v>
      </c>
      <c r="I61" s="20" t="s">
        <v>41</v>
      </c>
    </row>
    <row r="62" spans="1:15" x14ac:dyDescent="0.25">
      <c r="I62" s="20" t="s">
        <v>44</v>
      </c>
    </row>
  </sheetData>
  <pageMargins left="0.7" right="0.7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Baugher Ranch Organics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Spare</dc:creator>
  <cp:lastModifiedBy>Spare</cp:lastModifiedBy>
  <cp:lastPrinted>2019-04-08T18:03:10Z</cp:lastPrinted>
  <dcterms:created xsi:type="dcterms:W3CDTF">2018-01-17T19:39:34Z</dcterms:created>
  <dcterms:modified xsi:type="dcterms:W3CDTF">2019-04-08T18:05:44Z</dcterms:modified>
</cp:coreProperties>
</file>